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6" windowWidth="20736" windowHeight="952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35" i="1"/>
  <c r="F36"/>
  <c r="F37"/>
  <c r="F38"/>
  <c r="F45"/>
  <c r="E32" l="1"/>
  <c r="C32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9"/>
  <c r="H35" l="1"/>
  <c r="H19"/>
  <c r="H20"/>
  <c r="H13"/>
  <c r="H14"/>
  <c r="H12"/>
  <c r="H9"/>
  <c r="H24"/>
  <c r="F34"/>
  <c r="F33"/>
  <c r="F31"/>
  <c r="F30"/>
  <c r="B4"/>
  <c r="G4" s="1"/>
  <c r="G39"/>
  <c r="D29" l="1"/>
  <c r="D39" s="1"/>
  <c r="B29"/>
  <c r="F28"/>
  <c r="F26"/>
  <c r="F25"/>
  <c r="F24"/>
  <c r="F23"/>
  <c r="F21"/>
  <c r="F20"/>
  <c r="F19"/>
  <c r="F18"/>
  <c r="F17"/>
  <c r="F16"/>
  <c r="F15"/>
  <c r="F14"/>
  <c r="F13"/>
  <c r="H29"/>
  <c r="H39" s="1"/>
  <c r="F11"/>
  <c r="C29"/>
  <c r="C39" s="1"/>
  <c r="F32" l="1"/>
  <c r="E29"/>
  <c r="E39" s="1"/>
  <c r="F22"/>
  <c r="F12"/>
  <c r="F10"/>
  <c r="F9"/>
  <c r="F29" l="1"/>
  <c r="F39" s="1"/>
</calcChain>
</file>

<file path=xl/sharedStrings.xml><?xml version="1.0" encoding="utf-8"?>
<sst xmlns="http://schemas.openxmlformats.org/spreadsheetml/2006/main" count="62" uniqueCount="60">
  <si>
    <t>Площадь дома</t>
  </si>
  <si>
    <t>в т.ч.</t>
  </si>
  <si>
    <t>жилые</t>
  </si>
  <si>
    <t>собств.</t>
  </si>
  <si>
    <t>нежилые</t>
  </si>
  <si>
    <t>найм</t>
  </si>
  <si>
    <t>Постановление Управления регулирования цен и тарифов</t>
  </si>
  <si>
    <t>от 24.06.2013г № 14</t>
  </si>
  <si>
    <t>Оплачено</t>
  </si>
  <si>
    <t>Израсходовано</t>
  </si>
  <si>
    <t>период</t>
  </si>
  <si>
    <t>Услуги</t>
  </si>
  <si>
    <t>размер платы</t>
  </si>
  <si>
    <t>Сумма, руб.</t>
  </si>
  <si>
    <t>Всего</t>
  </si>
  <si>
    <t>Ремонт конструктивных элементов здания</t>
  </si>
  <si>
    <t>Энергосбережение</t>
  </si>
  <si>
    <t>подготовка к сезонной эксплуатации</t>
  </si>
  <si>
    <t>ВДС водоснабжения и водоотведения</t>
  </si>
  <si>
    <t>ВДС электроснабжения</t>
  </si>
  <si>
    <t>ВДС отопления и гвс</t>
  </si>
  <si>
    <t>Напольные плиты</t>
  </si>
  <si>
    <t>Вентиляционные каналы</t>
  </si>
  <si>
    <t>Лифты</t>
  </si>
  <si>
    <t>Антенны</t>
  </si>
  <si>
    <t>Уборка лестничных клеток</t>
  </si>
  <si>
    <t>Мусоропровод</t>
  </si>
  <si>
    <t>Дератизация</t>
  </si>
  <si>
    <t>Освещение мест общего пользования</t>
  </si>
  <si>
    <t>Детские площадки</t>
  </si>
  <si>
    <t>Крупно-габаритный мусор</t>
  </si>
  <si>
    <t>Ртутьсодержащие лампы</t>
  </si>
  <si>
    <t>АУП</t>
  </si>
  <si>
    <t>Содержание жилья</t>
  </si>
  <si>
    <t>Наем</t>
  </si>
  <si>
    <t>Кап.ремонт</t>
  </si>
  <si>
    <t>ТБО</t>
  </si>
  <si>
    <t>Домофон</t>
  </si>
  <si>
    <t>ОДН эл.энергия</t>
  </si>
  <si>
    <t>льгота</t>
  </si>
  <si>
    <t>Итого:</t>
  </si>
  <si>
    <t>ООО УО Кальянова А.Г.</t>
  </si>
  <si>
    <t>01.01-30.06.2014г</t>
  </si>
  <si>
    <t>от 20.06.2014г № 24</t>
  </si>
  <si>
    <t>01.07-31.12.2014г</t>
  </si>
  <si>
    <t>содержание зем.участка</t>
  </si>
  <si>
    <t>ОДН водопотребление</t>
  </si>
  <si>
    <t>спортплощадка</t>
  </si>
  <si>
    <t>Начисление за содержание и ремонт многоквартирного дома по ул. Угданская,18 за 2014,г</t>
  </si>
  <si>
    <t>2014г</t>
  </si>
  <si>
    <t>содержание диспетчерской службы</t>
  </si>
  <si>
    <t>Задолженность на 01.01.2014г</t>
  </si>
  <si>
    <t>начислено к оплате за год</t>
  </si>
  <si>
    <t>оплачено за год</t>
  </si>
  <si>
    <t>Задолженность на 01.01.2015г</t>
  </si>
  <si>
    <t xml:space="preserve">Директор </t>
  </si>
  <si>
    <t>Кальянова А.Г.</t>
  </si>
  <si>
    <t>Исполнитель:</t>
  </si>
  <si>
    <t>Ревякина Н.Ю.</t>
  </si>
  <si>
    <t>перерасчеты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</si>
</sst>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0" fontId="0" fillId="2" borderId="0" xfId="0" applyFill="1"/>
    <xf numFmtId="0" fontId="1" fillId="2" borderId="0" xfId="0" applyFont="1" applyFill="1"/>
    <xf numFmtId="0" fontId="0" fillId="2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2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60" zoomScaleNormal="100" workbookViewId="0">
      <selection activeCell="F7" sqref="F7"/>
    </sheetView>
  </sheetViews>
  <sheetFormatPr defaultRowHeight="14.4"/>
  <cols>
    <col min="1" max="1" width="29.5546875" customWidth="1"/>
    <col min="2" max="2" width="9.44140625" bestFit="1" customWidth="1"/>
    <col min="3" max="3" width="11" bestFit="1" customWidth="1"/>
    <col min="4" max="4" width="9.44140625" bestFit="1" customWidth="1"/>
    <col min="5" max="6" width="11" bestFit="1" customWidth="1"/>
    <col min="7" max="7" width="14.21875" customWidth="1"/>
    <col min="8" max="8" width="15.88671875" customWidth="1"/>
  </cols>
  <sheetData>
    <row r="1" spans="1:8">
      <c r="A1" s="1" t="s">
        <v>41</v>
      </c>
    </row>
    <row r="2" spans="1:8">
      <c r="A2" s="1" t="s">
        <v>48</v>
      </c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 t="s">
        <v>0</v>
      </c>
      <c r="B4" s="1">
        <f>E4+E5</f>
        <v>4153.2</v>
      </c>
      <c r="C4" s="1" t="s">
        <v>1</v>
      </c>
      <c r="D4" s="1" t="s">
        <v>2</v>
      </c>
      <c r="E4" s="1">
        <v>2705.4</v>
      </c>
      <c r="F4" s="1" t="s">
        <v>3</v>
      </c>
      <c r="G4" s="1">
        <f>B4-G5</f>
        <v>4153.2</v>
      </c>
      <c r="H4" s="1"/>
    </row>
    <row r="5" spans="1:8">
      <c r="D5" t="s">
        <v>4</v>
      </c>
      <c r="E5">
        <v>1447.8</v>
      </c>
      <c r="F5" t="s">
        <v>5</v>
      </c>
      <c r="G5">
        <v>0</v>
      </c>
    </row>
    <row r="6" spans="1:8" ht="28.8">
      <c r="A6" s="2" t="s">
        <v>6</v>
      </c>
      <c r="B6" s="20" t="s">
        <v>7</v>
      </c>
      <c r="C6" s="21"/>
      <c r="D6" s="20" t="s">
        <v>43</v>
      </c>
      <c r="E6" s="21"/>
      <c r="F6" s="3"/>
      <c r="G6" s="2" t="s">
        <v>8</v>
      </c>
      <c r="H6" s="4" t="s">
        <v>9</v>
      </c>
    </row>
    <row r="7" spans="1:8">
      <c r="A7" s="2" t="s">
        <v>10</v>
      </c>
      <c r="B7" s="20" t="s">
        <v>42</v>
      </c>
      <c r="C7" s="22"/>
      <c r="D7" s="20" t="s">
        <v>44</v>
      </c>
      <c r="E7" s="22"/>
      <c r="F7" s="2" t="s">
        <v>49</v>
      </c>
      <c r="G7" s="4"/>
      <c r="H7" s="4"/>
    </row>
    <row r="8" spans="1:8" ht="28.8">
      <c r="A8" s="2" t="s">
        <v>11</v>
      </c>
      <c r="B8" s="2" t="s">
        <v>12</v>
      </c>
      <c r="C8" s="2" t="s">
        <v>13</v>
      </c>
      <c r="D8" s="2" t="s">
        <v>12</v>
      </c>
      <c r="E8" s="2" t="s">
        <v>13</v>
      </c>
      <c r="F8" s="2" t="s">
        <v>14</v>
      </c>
      <c r="G8" s="4"/>
      <c r="H8" s="4"/>
    </row>
    <row r="9" spans="1:8" ht="28.8">
      <c r="A9" s="5" t="s">
        <v>15</v>
      </c>
      <c r="B9" s="6">
        <v>4.1100000000000003</v>
      </c>
      <c r="C9" s="6">
        <f>B9*4153.2*6</f>
        <v>102417.91200000001</v>
      </c>
      <c r="D9" s="6">
        <v>3.36</v>
      </c>
      <c r="E9" s="6">
        <f>D9*4153.2*6</f>
        <v>83728.511999999988</v>
      </c>
      <c r="F9" s="6">
        <f>C9+E9</f>
        <v>186146.424</v>
      </c>
      <c r="G9" s="7"/>
      <c r="H9" s="7">
        <f>230.3</f>
        <v>230.3</v>
      </c>
    </row>
    <row r="10" spans="1:8">
      <c r="A10" s="5" t="s">
        <v>16</v>
      </c>
      <c r="B10" s="6">
        <v>0.42</v>
      </c>
      <c r="C10" s="6">
        <f t="shared" ref="C10:C28" si="0">B10*4153.2*6</f>
        <v>10466.063999999998</v>
      </c>
      <c r="D10" s="6">
        <v>0.34</v>
      </c>
      <c r="E10" s="6">
        <f t="shared" ref="E10:E28" si="1">D10*4153.2*6</f>
        <v>8472.5280000000002</v>
      </c>
      <c r="F10" s="6">
        <f t="shared" ref="F10:F38" si="2">C10+E10</f>
        <v>18938.591999999997</v>
      </c>
      <c r="G10" s="7"/>
      <c r="H10" s="7"/>
    </row>
    <row r="11" spans="1:8" ht="28.8">
      <c r="A11" s="5" t="s">
        <v>17</v>
      </c>
      <c r="B11" s="6"/>
      <c r="C11" s="6">
        <f t="shared" si="0"/>
        <v>0</v>
      </c>
      <c r="D11" s="6"/>
      <c r="E11" s="6">
        <f t="shared" si="1"/>
        <v>0</v>
      </c>
      <c r="F11" s="6">
        <f t="shared" si="2"/>
        <v>0</v>
      </c>
      <c r="G11" s="7"/>
      <c r="H11" s="7"/>
    </row>
    <row r="12" spans="1:8" ht="28.8">
      <c r="A12" s="5" t="s">
        <v>18</v>
      </c>
      <c r="B12" s="6">
        <v>1.32</v>
      </c>
      <c r="C12" s="6">
        <f t="shared" si="0"/>
        <v>32893.343999999997</v>
      </c>
      <c r="D12" s="6">
        <v>1.62</v>
      </c>
      <c r="E12" s="6">
        <f t="shared" si="1"/>
        <v>40369.103999999999</v>
      </c>
      <c r="F12" s="6">
        <f t="shared" si="2"/>
        <v>73262.448000000004</v>
      </c>
      <c r="G12" s="7"/>
      <c r="H12" s="7">
        <f>32+91.1</f>
        <v>123.1</v>
      </c>
    </row>
    <row r="13" spans="1:8">
      <c r="A13" s="5" t="s">
        <v>19</v>
      </c>
      <c r="B13" s="6">
        <v>0.53</v>
      </c>
      <c r="C13" s="6">
        <f t="shared" si="0"/>
        <v>13207.175999999999</v>
      </c>
      <c r="D13" s="6">
        <v>0.83</v>
      </c>
      <c r="E13" s="6">
        <f t="shared" si="1"/>
        <v>20682.935999999998</v>
      </c>
      <c r="F13" s="6">
        <f t="shared" si="2"/>
        <v>33890.111999999994</v>
      </c>
      <c r="G13" s="7"/>
      <c r="H13" s="7">
        <f>42.9+11.1</f>
        <v>54</v>
      </c>
    </row>
    <row r="14" spans="1:8">
      <c r="A14" s="5" t="s">
        <v>20</v>
      </c>
      <c r="B14" s="6">
        <v>1.5</v>
      </c>
      <c r="C14" s="6">
        <f t="shared" si="0"/>
        <v>37378.799999999996</v>
      </c>
      <c r="D14" s="6">
        <v>2</v>
      </c>
      <c r="E14" s="6">
        <f t="shared" si="1"/>
        <v>49838.399999999994</v>
      </c>
      <c r="F14" s="6">
        <f t="shared" si="2"/>
        <v>87217.199999999983</v>
      </c>
      <c r="G14" s="7"/>
      <c r="H14" s="7">
        <f>3.3+60.5</f>
        <v>63.8</v>
      </c>
    </row>
    <row r="15" spans="1:8">
      <c r="A15" s="5" t="s">
        <v>21</v>
      </c>
      <c r="B15" s="6"/>
      <c r="C15" s="6">
        <f t="shared" si="0"/>
        <v>0</v>
      </c>
      <c r="D15" s="6"/>
      <c r="E15" s="6">
        <f t="shared" si="1"/>
        <v>0</v>
      </c>
      <c r="F15" s="6">
        <f t="shared" si="2"/>
        <v>0</v>
      </c>
      <c r="G15" s="7"/>
      <c r="H15" s="7"/>
    </row>
    <row r="16" spans="1:8">
      <c r="A16" s="5" t="s">
        <v>22</v>
      </c>
      <c r="B16" s="6">
        <v>0.06</v>
      </c>
      <c r="C16" s="6">
        <f t="shared" si="0"/>
        <v>1495.1519999999998</v>
      </c>
      <c r="D16" s="6">
        <v>0.09</v>
      </c>
      <c r="E16" s="6">
        <f t="shared" si="1"/>
        <v>2242.7279999999996</v>
      </c>
      <c r="F16" s="6">
        <f t="shared" si="2"/>
        <v>3737.8799999999992</v>
      </c>
      <c r="G16" s="7"/>
      <c r="H16" s="7"/>
    </row>
    <row r="17" spans="1:8">
      <c r="A17" s="5" t="s">
        <v>23</v>
      </c>
      <c r="B17" s="6"/>
      <c r="C17" s="6">
        <f t="shared" si="0"/>
        <v>0</v>
      </c>
      <c r="D17" s="6"/>
      <c r="E17" s="6">
        <f t="shared" si="1"/>
        <v>0</v>
      </c>
      <c r="F17" s="6">
        <f t="shared" si="2"/>
        <v>0</v>
      </c>
      <c r="G17" s="7"/>
      <c r="H17" s="7"/>
    </row>
    <row r="18" spans="1:8">
      <c r="A18" s="5" t="s">
        <v>24</v>
      </c>
      <c r="B18" s="6"/>
      <c r="C18" s="6">
        <f t="shared" si="0"/>
        <v>0</v>
      </c>
      <c r="D18" s="6"/>
      <c r="E18" s="6">
        <f t="shared" si="1"/>
        <v>0</v>
      </c>
      <c r="F18" s="6">
        <f t="shared" si="2"/>
        <v>0</v>
      </c>
      <c r="G18" s="7"/>
      <c r="H18" s="7"/>
    </row>
    <row r="19" spans="1:8">
      <c r="A19" s="5" t="s">
        <v>45</v>
      </c>
      <c r="B19" s="6">
        <v>2.95</v>
      </c>
      <c r="C19" s="6">
        <f t="shared" si="0"/>
        <v>73511.64</v>
      </c>
      <c r="D19" s="6">
        <v>2.67</v>
      </c>
      <c r="E19" s="6">
        <f t="shared" si="1"/>
        <v>66534.263999999996</v>
      </c>
      <c r="F19" s="6">
        <f t="shared" si="2"/>
        <v>140045.90399999998</v>
      </c>
      <c r="G19" s="7"/>
      <c r="H19" s="7">
        <f>172.9+60.6+6.9+1.4</f>
        <v>241.8</v>
      </c>
    </row>
    <row r="20" spans="1:8">
      <c r="A20" s="5" t="s">
        <v>25</v>
      </c>
      <c r="B20" s="6">
        <v>1.04</v>
      </c>
      <c r="C20" s="6">
        <f t="shared" si="0"/>
        <v>25915.967999999997</v>
      </c>
      <c r="D20" s="6">
        <v>1.0900000000000001</v>
      </c>
      <c r="E20" s="6">
        <f t="shared" si="1"/>
        <v>27161.928</v>
      </c>
      <c r="F20" s="6">
        <f t="shared" si="2"/>
        <v>53077.895999999993</v>
      </c>
      <c r="G20" s="7"/>
      <c r="H20" s="7">
        <f>93.7+0.2</f>
        <v>93.9</v>
      </c>
    </row>
    <row r="21" spans="1:8">
      <c r="A21" s="5" t="s">
        <v>26</v>
      </c>
      <c r="B21" s="6"/>
      <c r="C21" s="6">
        <f t="shared" si="0"/>
        <v>0</v>
      </c>
      <c r="D21" s="6"/>
      <c r="E21" s="6">
        <f t="shared" si="1"/>
        <v>0</v>
      </c>
      <c r="F21" s="6">
        <f t="shared" si="2"/>
        <v>0</v>
      </c>
      <c r="G21" s="7"/>
      <c r="H21" s="7"/>
    </row>
    <row r="22" spans="1:8">
      <c r="A22" s="5" t="s">
        <v>27</v>
      </c>
      <c r="B22" s="6">
        <v>0.06</v>
      </c>
      <c r="C22" s="6">
        <f t="shared" si="0"/>
        <v>1495.1519999999998</v>
      </c>
      <c r="D22" s="6">
        <v>7.0000000000000007E-2</v>
      </c>
      <c r="E22" s="6">
        <f t="shared" si="1"/>
        <v>1744.3440000000001</v>
      </c>
      <c r="F22" s="6">
        <f t="shared" si="2"/>
        <v>3239.4960000000001</v>
      </c>
      <c r="G22" s="7"/>
      <c r="H22" s="7">
        <v>1.7</v>
      </c>
    </row>
    <row r="23" spans="1:8" ht="28.8">
      <c r="A23" s="5" t="s">
        <v>28</v>
      </c>
      <c r="B23" s="6"/>
      <c r="C23" s="6">
        <f t="shared" si="0"/>
        <v>0</v>
      </c>
      <c r="D23" s="6"/>
      <c r="E23" s="6">
        <f t="shared" si="1"/>
        <v>0</v>
      </c>
      <c r="F23" s="6">
        <f t="shared" si="2"/>
        <v>0</v>
      </c>
      <c r="G23" s="7"/>
      <c r="H23" s="7"/>
    </row>
    <row r="24" spans="1:8">
      <c r="A24" s="5" t="s">
        <v>29</v>
      </c>
      <c r="B24" s="6">
        <v>0.27</v>
      </c>
      <c r="C24" s="6">
        <f t="shared" si="0"/>
        <v>6728.1840000000002</v>
      </c>
      <c r="D24" s="6">
        <v>0.22</v>
      </c>
      <c r="E24" s="6">
        <f t="shared" si="1"/>
        <v>5482.2240000000002</v>
      </c>
      <c r="F24" s="6">
        <f t="shared" si="2"/>
        <v>12210.407999999999</v>
      </c>
      <c r="G24" s="7"/>
      <c r="H24" s="7">
        <f>1</f>
        <v>1</v>
      </c>
    </row>
    <row r="25" spans="1:8">
      <c r="A25" s="5" t="s">
        <v>30</v>
      </c>
      <c r="B25" s="6">
        <v>0.34</v>
      </c>
      <c r="C25" s="6">
        <f t="shared" si="0"/>
        <v>8472.5280000000002</v>
      </c>
      <c r="D25" s="6">
        <v>0.36</v>
      </c>
      <c r="E25" s="6">
        <f t="shared" si="1"/>
        <v>8970.9119999999984</v>
      </c>
      <c r="F25" s="6">
        <f t="shared" si="2"/>
        <v>17443.439999999999</v>
      </c>
      <c r="G25" s="7"/>
      <c r="H25" s="7">
        <v>12.6</v>
      </c>
    </row>
    <row r="26" spans="1:8">
      <c r="A26" s="5" t="s">
        <v>31</v>
      </c>
      <c r="B26" s="6">
        <v>0.02</v>
      </c>
      <c r="C26" s="6">
        <f t="shared" si="0"/>
        <v>498.38399999999996</v>
      </c>
      <c r="D26" s="6">
        <v>0.02</v>
      </c>
      <c r="E26" s="6">
        <f t="shared" si="1"/>
        <v>498.38399999999996</v>
      </c>
      <c r="F26" s="6">
        <f t="shared" si="2"/>
        <v>996.76799999999992</v>
      </c>
      <c r="G26" s="7"/>
      <c r="H26" s="7"/>
    </row>
    <row r="27" spans="1:8" ht="28.8">
      <c r="A27" s="11" t="s">
        <v>50</v>
      </c>
      <c r="B27" s="6"/>
      <c r="C27" s="6"/>
      <c r="D27" s="6"/>
      <c r="E27" s="6"/>
      <c r="F27" s="6"/>
      <c r="G27" s="7"/>
      <c r="H27" s="7">
        <v>62</v>
      </c>
    </row>
    <row r="28" spans="1:8">
      <c r="A28" s="5" t="s">
        <v>32</v>
      </c>
      <c r="B28" s="6">
        <v>2.41</v>
      </c>
      <c r="C28" s="6">
        <f t="shared" si="0"/>
        <v>60055.271999999997</v>
      </c>
      <c r="D28" s="6">
        <v>3.05</v>
      </c>
      <c r="E28" s="6">
        <f t="shared" si="1"/>
        <v>76003.56</v>
      </c>
      <c r="F28" s="6">
        <f t="shared" si="2"/>
        <v>136058.83199999999</v>
      </c>
      <c r="G28" s="7"/>
      <c r="H28" s="7">
        <v>381.1</v>
      </c>
    </row>
    <row r="29" spans="1:8">
      <c r="A29" s="8" t="s">
        <v>33</v>
      </c>
      <c r="B29" s="9">
        <f>SUM(B9:B28)</f>
        <v>15.03</v>
      </c>
      <c r="C29" s="9">
        <f>SUM(C9:C28)</f>
        <v>374535.576</v>
      </c>
      <c r="D29" s="9">
        <f>SUM(D9:D28)</f>
        <v>15.719999999999999</v>
      </c>
      <c r="E29" s="9">
        <f>SUM(E9:E28)</f>
        <v>391729.82399999996</v>
      </c>
      <c r="F29" s="9">
        <f>SUM(F9:F28)</f>
        <v>766265.39999999991</v>
      </c>
      <c r="G29" s="10"/>
      <c r="H29" s="10">
        <f>SUM(H9:H28)</f>
        <v>1265.3000000000002</v>
      </c>
    </row>
    <row r="30" spans="1:8">
      <c r="A30" s="5" t="s">
        <v>34</v>
      </c>
      <c r="B30" s="6">
        <v>1.02</v>
      </c>
      <c r="C30" s="6">
        <v>100</v>
      </c>
      <c r="D30" s="6">
        <v>6.7</v>
      </c>
      <c r="E30" s="6">
        <v>0</v>
      </c>
      <c r="F30" s="6">
        <f t="shared" si="2"/>
        <v>100</v>
      </c>
      <c r="G30" s="7"/>
      <c r="H30" s="7"/>
    </row>
    <row r="31" spans="1:8">
      <c r="A31" s="5" t="s">
        <v>35</v>
      </c>
      <c r="B31" s="6">
        <v>2.12</v>
      </c>
      <c r="C31" s="6">
        <v>34386</v>
      </c>
      <c r="D31" s="6"/>
      <c r="E31" s="6"/>
      <c r="F31" s="6">
        <f t="shared" si="2"/>
        <v>34386</v>
      </c>
      <c r="G31" s="7"/>
      <c r="H31" s="7">
        <v>0.4</v>
      </c>
    </row>
    <row r="32" spans="1:8">
      <c r="A32" s="5" t="s">
        <v>36</v>
      </c>
      <c r="B32" s="6">
        <v>44.52</v>
      </c>
      <c r="C32" s="6">
        <f>B32*102*6-3000+300</f>
        <v>24546.239999999998</v>
      </c>
      <c r="D32" s="6">
        <v>49.58</v>
      </c>
      <c r="E32" s="6">
        <f>D32*102*6-2000</f>
        <v>28342.959999999999</v>
      </c>
      <c r="F32" s="6">
        <f t="shared" si="2"/>
        <v>52889.2</v>
      </c>
      <c r="G32" s="7"/>
      <c r="H32" s="7">
        <v>58.5</v>
      </c>
    </row>
    <row r="33" spans="1:8">
      <c r="A33" s="5" t="s">
        <v>37</v>
      </c>
      <c r="B33" s="6"/>
      <c r="C33" s="6">
        <v>6500</v>
      </c>
      <c r="D33" s="6"/>
      <c r="E33" s="6">
        <v>6500</v>
      </c>
      <c r="F33" s="6">
        <f t="shared" si="2"/>
        <v>13000</v>
      </c>
      <c r="G33" s="7"/>
      <c r="H33" s="7">
        <v>13</v>
      </c>
    </row>
    <row r="34" spans="1:8">
      <c r="A34" s="5" t="s">
        <v>38</v>
      </c>
      <c r="B34" s="6"/>
      <c r="C34" s="6">
        <v>9300</v>
      </c>
      <c r="D34" s="6"/>
      <c r="E34" s="6">
        <v>14361.81</v>
      </c>
      <c r="F34" s="6">
        <f t="shared" si="2"/>
        <v>23661.809999999998</v>
      </c>
      <c r="G34" s="6"/>
      <c r="H34" s="7">
        <v>30.6</v>
      </c>
    </row>
    <row r="35" spans="1:8">
      <c r="A35" s="5" t="s">
        <v>46</v>
      </c>
      <c r="B35" s="6"/>
      <c r="C35" s="6"/>
      <c r="D35" s="6"/>
      <c r="E35" s="6">
        <v>500</v>
      </c>
      <c r="F35" s="6">
        <f t="shared" si="2"/>
        <v>500</v>
      </c>
      <c r="G35" s="7"/>
      <c r="H35" s="7">
        <f>1.3</f>
        <v>1.3</v>
      </c>
    </row>
    <row r="36" spans="1:8">
      <c r="A36" s="5" t="s">
        <v>47</v>
      </c>
      <c r="B36" s="6"/>
      <c r="C36" s="6"/>
      <c r="D36" s="6"/>
      <c r="E36" s="6"/>
      <c r="F36" s="6">
        <f t="shared" si="2"/>
        <v>0</v>
      </c>
      <c r="G36" s="7"/>
      <c r="H36" s="7">
        <v>97.1</v>
      </c>
    </row>
    <row r="37" spans="1:8">
      <c r="A37" s="7" t="s">
        <v>39</v>
      </c>
      <c r="B37" s="6"/>
      <c r="C37" s="6"/>
      <c r="D37" s="6"/>
      <c r="E37" s="6">
        <v>-4850</v>
      </c>
      <c r="F37" s="6">
        <f t="shared" si="2"/>
        <v>-4850</v>
      </c>
      <c r="G37" s="7"/>
      <c r="H37" s="7"/>
    </row>
    <row r="38" spans="1:8">
      <c r="A38" s="7" t="s">
        <v>59</v>
      </c>
      <c r="B38" s="6"/>
      <c r="C38" s="6">
        <v>-29200</v>
      </c>
      <c r="D38" s="6"/>
      <c r="E38" s="6"/>
      <c r="F38" s="6">
        <f t="shared" si="2"/>
        <v>-29200</v>
      </c>
      <c r="G38" s="7"/>
      <c r="H38" s="7"/>
    </row>
    <row r="39" spans="1:8">
      <c r="A39" s="10" t="s">
        <v>40</v>
      </c>
      <c r="B39" s="9"/>
      <c r="C39" s="9">
        <f>SUM(C29:C38)</f>
        <v>420167.81599999999</v>
      </c>
      <c r="D39" s="9">
        <f>SUM(D29:D38)</f>
        <v>72</v>
      </c>
      <c r="E39" s="9">
        <f>SUM(E29:E38)</f>
        <v>436584.59399999998</v>
      </c>
      <c r="F39" s="9">
        <f>SUM(F29:F38)</f>
        <v>856752.40999999992</v>
      </c>
      <c r="G39" s="10">
        <f>584.3+511.3</f>
        <v>1095.5999999999999</v>
      </c>
      <c r="H39" s="10">
        <f>SUM(H29:H37)</f>
        <v>1466.2</v>
      </c>
    </row>
    <row r="40" spans="1:8">
      <c r="A40" s="7"/>
      <c r="B40" s="7"/>
      <c r="C40" s="7"/>
      <c r="D40" s="7"/>
      <c r="E40" s="7"/>
      <c r="F40" s="7"/>
      <c r="G40" s="7"/>
      <c r="H40" s="7"/>
    </row>
    <row r="42" spans="1:8">
      <c r="A42" s="17" t="s">
        <v>51</v>
      </c>
      <c r="B42" s="18"/>
      <c r="C42" s="18"/>
      <c r="D42" s="18"/>
      <c r="E42" s="19"/>
      <c r="F42" s="12">
        <v>289.2</v>
      </c>
      <c r="G42" s="13"/>
      <c r="H42" s="13"/>
    </row>
    <row r="43" spans="1:8">
      <c r="A43" s="17" t="s">
        <v>52</v>
      </c>
      <c r="B43" s="18"/>
      <c r="C43" s="18"/>
      <c r="D43" s="18"/>
      <c r="E43" s="19"/>
      <c r="F43" s="12">
        <v>856.7</v>
      </c>
      <c r="G43" s="13"/>
      <c r="H43" s="13"/>
    </row>
    <row r="44" spans="1:8">
      <c r="A44" s="17" t="s">
        <v>53</v>
      </c>
      <c r="B44" s="18"/>
      <c r="C44" s="18"/>
      <c r="D44" s="18"/>
      <c r="E44" s="19"/>
      <c r="F44" s="12">
        <v>1095.5999999999999</v>
      </c>
      <c r="G44" s="13"/>
      <c r="H44" s="13"/>
    </row>
    <row r="45" spans="1:8">
      <c r="A45" s="17" t="s">
        <v>54</v>
      </c>
      <c r="B45" s="18"/>
      <c r="C45" s="18"/>
      <c r="D45" s="18"/>
      <c r="E45" s="19"/>
      <c r="F45" s="12">
        <f>F42+F43-F44</f>
        <v>50.300000000000182</v>
      </c>
      <c r="G45" s="13"/>
      <c r="H45" s="13"/>
    </row>
    <row r="46" spans="1:8">
      <c r="A46" s="17"/>
      <c r="B46" s="18"/>
      <c r="C46" s="18"/>
      <c r="D46" s="18"/>
      <c r="E46" s="19"/>
      <c r="F46" s="12"/>
      <c r="G46" s="13"/>
      <c r="H46" s="14"/>
    </row>
    <row r="47" spans="1:8">
      <c r="A47" s="15"/>
      <c r="B47" s="15"/>
      <c r="C47" s="15"/>
      <c r="D47" s="15"/>
      <c r="E47" s="15"/>
      <c r="F47" s="16"/>
      <c r="G47" s="15"/>
      <c r="H47" s="15"/>
    </row>
    <row r="48" spans="1:8">
      <c r="A48" s="15" t="s">
        <v>55</v>
      </c>
      <c r="B48" s="15"/>
      <c r="C48" s="15" t="s">
        <v>56</v>
      </c>
      <c r="D48" s="15"/>
      <c r="E48" s="15"/>
      <c r="F48" s="16"/>
      <c r="G48" s="15"/>
      <c r="H48" s="15"/>
    </row>
    <row r="49" spans="1:8">
      <c r="A49" s="15"/>
      <c r="B49" s="15"/>
      <c r="C49" s="15"/>
      <c r="D49" s="15"/>
      <c r="E49" s="15"/>
      <c r="F49" s="16"/>
      <c r="G49" s="15"/>
      <c r="H49" s="15"/>
    </row>
    <row r="50" spans="1:8">
      <c r="A50" s="15"/>
      <c r="B50" s="15"/>
      <c r="C50" s="15"/>
      <c r="D50" s="15"/>
      <c r="E50" s="15"/>
      <c r="F50" s="16"/>
      <c r="G50" s="15"/>
      <c r="H50" s="15"/>
    </row>
    <row r="51" spans="1:8">
      <c r="A51" s="15" t="s">
        <v>57</v>
      </c>
      <c r="B51" s="15" t="s">
        <v>58</v>
      </c>
      <c r="C51" s="15"/>
      <c r="D51" s="15"/>
      <c r="E51" s="15"/>
      <c r="F51" s="16"/>
      <c r="G51" s="15"/>
      <c r="H51" s="15"/>
    </row>
  </sheetData>
  <mergeCells count="9">
    <mergeCell ref="A43:E43"/>
    <mergeCell ref="A44:E44"/>
    <mergeCell ref="A45:E45"/>
    <mergeCell ref="A46:E46"/>
    <mergeCell ref="B6:C6"/>
    <mergeCell ref="D6:E6"/>
    <mergeCell ref="B7:C7"/>
    <mergeCell ref="D7:E7"/>
    <mergeCell ref="A42:E4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Admin</cp:lastModifiedBy>
  <cp:lastPrinted>2015-04-07T15:58:54Z</cp:lastPrinted>
  <dcterms:created xsi:type="dcterms:W3CDTF">2014-06-16T15:10:37Z</dcterms:created>
  <dcterms:modified xsi:type="dcterms:W3CDTF">2015-04-07T15:59:51Z</dcterms:modified>
</cp:coreProperties>
</file>